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7575" windowHeight="5145" tabRatio="602" activeTab="0"/>
  </bookViews>
  <sheets>
    <sheet name="school_sample" sheetId="1" r:id="rId1"/>
  </sheets>
  <definedNames>
    <definedName name="_xlnm.Print_Area" localSheetId="0">'school_sample'!$A$1:$T$65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<sst xmlns="http://schemas.openxmlformats.org/spreadsheetml/2006/main" count="44" uniqueCount="26">
  <si>
    <t>cum consumption</t>
  </si>
  <si>
    <t>Month</t>
  </si>
  <si>
    <t>m2</t>
  </si>
  <si>
    <t>lts</t>
  </si>
  <si>
    <t>Per capita consumption per day in the toilet (lpcd)</t>
  </si>
  <si>
    <t>Area for RWH</t>
  </si>
  <si>
    <t>Runoff coefficient</t>
  </si>
  <si>
    <t>Filter efficiency</t>
  </si>
  <si>
    <t>Date</t>
  </si>
  <si>
    <t>Rainfall (mm)</t>
  </si>
  <si>
    <t>Rainwater that can be harvested (lts)</t>
  </si>
  <si>
    <t>Cumulative harvest</t>
  </si>
  <si>
    <t>Daily consumption</t>
  </si>
  <si>
    <t>Rainwater stored</t>
  </si>
  <si>
    <t>Rainwater stored for future use</t>
  </si>
  <si>
    <t>No of students</t>
  </si>
  <si>
    <t>Water consumption per day in toilet</t>
  </si>
  <si>
    <t>Storage capacity (lts)</t>
  </si>
  <si>
    <t>rooftop area</t>
  </si>
  <si>
    <t>Rainwater harvesting in a school - water used for toilet flushing</t>
  </si>
  <si>
    <t>Total water harvested in 2 months (litres)</t>
  </si>
  <si>
    <t>Month 1</t>
  </si>
  <si>
    <t>Month 2</t>
  </si>
  <si>
    <t>Sunday</t>
  </si>
  <si>
    <t>Total rainwater yield in 2 months (litres)</t>
  </si>
  <si>
    <t>overflow water that can be used to recharge groundwater (litres)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</si>
</sst>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;[Red]0.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189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1" fontId="5" fillId="2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89" fontId="5" fillId="0" borderId="8" xfId="0" applyNumberFormat="1" applyFont="1" applyBorder="1" applyAlignment="1">
      <alignment horizontal="center"/>
    </xf>
    <xf numFmtId="178" fontId="5" fillId="2" borderId="0" xfId="0" applyNumberFormat="1" applyFont="1" applyFill="1" applyAlignment="1">
      <alignment/>
    </xf>
    <xf numFmtId="0" fontId="5" fillId="3" borderId="9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4" borderId="0" xfId="0" applyFont="1" applyFill="1" applyAlignment="1">
      <alignment/>
    </xf>
    <xf numFmtId="178" fontId="5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SheetLayoutView="75" workbookViewId="0" topLeftCell="A1">
      <selection activeCell="J90" sqref="J90"/>
    </sheetView>
  </sheetViews>
  <sheetFormatPr defaultColWidth="9.140625" defaultRowHeight="12.75"/>
  <cols>
    <col min="1" max="1" width="11.57421875" style="0" customWidth="1"/>
    <col min="2" max="2" width="8.28125" style="0" customWidth="1"/>
    <col min="3" max="3" width="9.421875" style="0" customWidth="1"/>
    <col min="4" max="4" width="13.57421875" style="0" customWidth="1"/>
    <col min="5" max="5" width="18.8515625" style="0" customWidth="1"/>
    <col min="6" max="6" width="14.8515625" style="0" customWidth="1"/>
    <col min="7" max="7" width="15.28125" style="0" customWidth="1"/>
    <col min="8" max="8" width="14.28125" style="0" customWidth="1"/>
    <col min="9" max="9" width="12.421875" style="0" customWidth="1"/>
    <col min="10" max="10" width="14.7109375" style="0" customWidth="1"/>
    <col min="11" max="11" width="15.00390625" style="0" customWidth="1"/>
    <col min="12" max="12" width="12.00390625" style="0" customWidth="1"/>
    <col min="13" max="13" width="18.7109375" style="0" customWidth="1"/>
    <col min="14" max="14" width="16.8515625" style="0" customWidth="1"/>
    <col min="15" max="15" width="11.57421875" style="0" customWidth="1"/>
  </cols>
  <sheetData>
    <row r="1" spans="1:256" ht="20.25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3" spans="1:5" ht="12.75">
      <c r="A3" s="4"/>
      <c r="B3" s="5"/>
      <c r="C3" s="5"/>
      <c r="D3" s="5"/>
      <c r="E3" s="5"/>
    </row>
    <row r="4" spans="1:9" ht="15">
      <c r="A4" s="9" t="s">
        <v>18</v>
      </c>
      <c r="B4" s="10"/>
      <c r="C4" s="41">
        <v>500</v>
      </c>
      <c r="D4" s="11" t="s">
        <v>2</v>
      </c>
      <c r="E4" s="12" t="s">
        <v>17</v>
      </c>
      <c r="F4" s="42">
        <v>15000</v>
      </c>
      <c r="G4" s="12"/>
      <c r="H4" s="12"/>
      <c r="I4" s="12"/>
    </row>
    <row r="5" spans="1:9" ht="15">
      <c r="A5" s="13"/>
      <c r="B5" s="14"/>
      <c r="C5" s="15"/>
      <c r="D5" s="11"/>
      <c r="E5" s="12"/>
      <c r="F5" s="12"/>
      <c r="G5" s="12"/>
      <c r="H5" s="12"/>
      <c r="I5" s="12"/>
    </row>
    <row r="6" spans="1:9" ht="14.25" customHeight="1">
      <c r="A6" s="16" t="s">
        <v>5</v>
      </c>
      <c r="B6" s="17"/>
      <c r="C6" s="18">
        <f>C4</f>
        <v>500</v>
      </c>
      <c r="D6" s="11" t="s">
        <v>2</v>
      </c>
      <c r="E6" s="11"/>
      <c r="F6" s="11"/>
      <c r="G6" s="11"/>
      <c r="H6" s="12"/>
      <c r="I6" s="12"/>
    </row>
    <row r="7" spans="1:9" ht="15">
      <c r="A7" s="19"/>
      <c r="B7" s="19"/>
      <c r="C7" s="12"/>
      <c r="D7" s="12"/>
      <c r="E7" s="11"/>
      <c r="F7" s="11"/>
      <c r="G7" s="11"/>
      <c r="H7" s="12"/>
      <c r="I7" s="12"/>
    </row>
    <row r="8" spans="1:9" ht="12.75" customHeight="1">
      <c r="A8" s="19"/>
      <c r="B8" s="19"/>
      <c r="C8" s="12"/>
      <c r="D8" s="12"/>
      <c r="E8" s="11"/>
      <c r="F8" s="11"/>
      <c r="G8" s="20"/>
      <c r="H8" s="12"/>
      <c r="I8" s="12"/>
    </row>
    <row r="9" spans="1:9" ht="27.75" customHeight="1">
      <c r="A9" s="9" t="s">
        <v>4</v>
      </c>
      <c r="B9" s="10"/>
      <c r="C9" s="41">
        <v>10</v>
      </c>
      <c r="D9" s="11" t="s">
        <v>3</v>
      </c>
      <c r="E9" s="11"/>
      <c r="F9" s="11"/>
      <c r="G9" s="11"/>
      <c r="H9" s="12"/>
      <c r="I9" s="12"/>
    </row>
    <row r="10" spans="1:9" ht="15">
      <c r="A10" s="21" t="s">
        <v>15</v>
      </c>
      <c r="B10" s="22"/>
      <c r="C10" s="43">
        <v>500</v>
      </c>
      <c r="D10" s="11"/>
      <c r="E10" s="11"/>
      <c r="F10" s="11"/>
      <c r="G10" s="11"/>
      <c r="H10" s="12"/>
      <c r="I10" s="12"/>
    </row>
    <row r="11" spans="1:9" ht="15">
      <c r="A11" s="23"/>
      <c r="B11" s="24"/>
      <c r="C11" s="15"/>
      <c r="D11" s="11"/>
      <c r="E11" s="11"/>
      <c r="F11" s="11"/>
      <c r="G11" s="11"/>
      <c r="H11" s="12"/>
      <c r="I11" s="12"/>
    </row>
    <row r="12" spans="1:9" ht="31.5" customHeight="1">
      <c r="A12" s="25" t="s">
        <v>16</v>
      </c>
      <c r="B12" s="26"/>
      <c r="C12" s="18">
        <f>C10*C9</f>
        <v>5000</v>
      </c>
      <c r="D12" s="11" t="s">
        <v>3</v>
      </c>
      <c r="E12" s="12"/>
      <c r="F12" s="12"/>
      <c r="G12" s="12"/>
      <c r="H12" s="12"/>
      <c r="I12" s="12"/>
    </row>
    <row r="13" spans="1:9" ht="12.75" customHeight="1">
      <c r="A13" s="11"/>
      <c r="B13" s="11"/>
      <c r="C13" s="11"/>
      <c r="D13" s="11"/>
      <c r="E13" s="11"/>
      <c r="F13" s="12"/>
      <c r="G13" s="12"/>
      <c r="H13" s="12"/>
      <c r="I13" s="12"/>
    </row>
    <row r="14" spans="1:9" ht="15">
      <c r="A14" s="11" t="s">
        <v>6</v>
      </c>
      <c r="B14" s="11"/>
      <c r="C14" s="44">
        <v>0.8</v>
      </c>
      <c r="D14" s="11"/>
      <c r="E14" s="12"/>
      <c r="F14" s="12"/>
      <c r="G14" s="12"/>
      <c r="H14" s="12"/>
      <c r="I14" s="12"/>
    </row>
    <row r="15" spans="1:9" ht="15">
      <c r="A15" s="12" t="s">
        <v>7</v>
      </c>
      <c r="B15" s="12"/>
      <c r="C15" s="42">
        <v>0.8</v>
      </c>
      <c r="D15" s="12"/>
      <c r="E15" s="12"/>
      <c r="F15" s="12"/>
      <c r="G15" s="12"/>
      <c r="H15" s="12"/>
      <c r="I15" s="12"/>
    </row>
    <row r="16" spans="1:9" ht="15">
      <c r="A16" s="27"/>
      <c r="B16" s="27"/>
      <c r="C16" s="12"/>
      <c r="D16" s="12"/>
      <c r="E16" s="12"/>
      <c r="F16" s="12"/>
      <c r="G16" s="12"/>
      <c r="H16" s="12"/>
      <c r="I16" s="12"/>
    </row>
    <row r="17" spans="1:14" ht="55.5" customHeight="1">
      <c r="A17" s="28" t="s">
        <v>1</v>
      </c>
      <c r="B17" s="29" t="s">
        <v>8</v>
      </c>
      <c r="C17" s="29" t="s">
        <v>9</v>
      </c>
      <c r="D17" s="30" t="s">
        <v>10</v>
      </c>
      <c r="E17" s="29" t="s">
        <v>11</v>
      </c>
      <c r="F17" s="30" t="s">
        <v>12</v>
      </c>
      <c r="G17" s="29" t="s">
        <v>0</v>
      </c>
      <c r="H17" s="29" t="s">
        <v>14</v>
      </c>
      <c r="I17" s="29" t="s">
        <v>13</v>
      </c>
      <c r="J17" s="8"/>
      <c r="K17" s="7"/>
      <c r="L17" s="7"/>
      <c r="M17" s="2"/>
      <c r="N17" s="2"/>
    </row>
    <row r="18" spans="1:14" ht="15">
      <c r="A18" s="11" t="s">
        <v>21</v>
      </c>
      <c r="B18" s="11">
        <v>1</v>
      </c>
      <c r="C18" s="31">
        <v>4.3</v>
      </c>
      <c r="D18" s="32">
        <f>C18*$C$6*$C$14*$C$15</f>
        <v>1376</v>
      </c>
      <c r="E18" s="33">
        <f>D18</f>
        <v>1376</v>
      </c>
      <c r="F18" s="34">
        <f aca="true" t="shared" si="0" ref="F18:F23">$C$12</f>
        <v>5000</v>
      </c>
      <c r="G18" s="35">
        <f>F18</f>
        <v>5000</v>
      </c>
      <c r="H18" s="11">
        <f>IF(D18-F18&lt;0,0,IF(D18-F18&gt;$F$4,$F$4,D18-F18))</f>
        <v>0</v>
      </c>
      <c r="I18" s="36">
        <f>D18</f>
        <v>1376</v>
      </c>
      <c r="J18" s="6"/>
      <c r="K18" s="1"/>
      <c r="L18" s="1"/>
      <c r="M18" s="1"/>
      <c r="N18" s="1"/>
    </row>
    <row r="19" spans="1:14" ht="15">
      <c r="A19" s="11"/>
      <c r="B19" s="11">
        <v>2</v>
      </c>
      <c r="C19" s="31">
        <v>0</v>
      </c>
      <c r="D19" s="32">
        <f aca="true" t="shared" si="1" ref="D19:D48">C19*$C$6*$C$14*$C$15</f>
        <v>0</v>
      </c>
      <c r="E19" s="33">
        <f>D19+E18</f>
        <v>1376</v>
      </c>
      <c r="F19" s="34">
        <f t="shared" si="0"/>
        <v>5000</v>
      </c>
      <c r="G19" s="35">
        <f>F19+G18</f>
        <v>10000</v>
      </c>
      <c r="H19" s="11">
        <f>IF(D19+H18-F19&lt;0,0,IF(D19+H18-F19&gt;$F$4,$F$4,D19+H18-F19))</f>
        <v>0</v>
      </c>
      <c r="I19" s="36">
        <f>IF(D19+H18-F19&lt;$F$4,D19,IF($F$4-H18+F19&gt;$F$4,$F$4,$F$4-H18+F19))</f>
        <v>0</v>
      </c>
      <c r="J19" s="6"/>
      <c r="K19" s="1"/>
      <c r="L19" s="1"/>
      <c r="M19" s="1"/>
      <c r="N19" s="1"/>
    </row>
    <row r="20" spans="1:14" ht="15">
      <c r="A20" s="11"/>
      <c r="B20" s="11">
        <v>3</v>
      </c>
      <c r="C20" s="31">
        <v>0.6</v>
      </c>
      <c r="D20" s="32">
        <f t="shared" si="1"/>
        <v>192</v>
      </c>
      <c r="E20" s="33">
        <f aca="true" t="shared" si="2" ref="E20:E48">D20+E19</f>
        <v>1568</v>
      </c>
      <c r="F20" s="34">
        <f t="shared" si="0"/>
        <v>5000</v>
      </c>
      <c r="G20" s="35">
        <f aca="true" t="shared" si="3" ref="G20:G48">F20+G19</f>
        <v>15000</v>
      </c>
      <c r="H20" s="11">
        <f aca="true" t="shared" si="4" ref="H20:H48">IF(D20+H19-F20&lt;0,0,IF(D20+H19-F20&gt;$F$4,$F$4,D20+H19-F20))</f>
        <v>0</v>
      </c>
      <c r="I20" s="36">
        <f aca="true" t="shared" si="5" ref="I20:I48">IF(D20+H19-F20&lt;$F$4,D20,IF($F$4-H19+F20&gt;$F$4,$F$4,$F$4-H19+F20))</f>
        <v>192</v>
      </c>
      <c r="J20" s="6"/>
      <c r="K20" s="1"/>
      <c r="L20" s="1"/>
      <c r="M20" s="1"/>
      <c r="N20" s="1"/>
    </row>
    <row r="21" spans="1:14" ht="15">
      <c r="A21" s="11"/>
      <c r="B21" s="11">
        <v>4</v>
      </c>
      <c r="C21" s="31">
        <v>0</v>
      </c>
      <c r="D21" s="32">
        <f t="shared" si="1"/>
        <v>0</v>
      </c>
      <c r="E21" s="33">
        <f t="shared" si="2"/>
        <v>1568</v>
      </c>
      <c r="F21" s="34">
        <f t="shared" si="0"/>
        <v>5000</v>
      </c>
      <c r="G21" s="35">
        <f t="shared" si="3"/>
        <v>20000</v>
      </c>
      <c r="H21" s="11">
        <f t="shared" si="4"/>
        <v>0</v>
      </c>
      <c r="I21" s="36">
        <f t="shared" si="5"/>
        <v>0</v>
      </c>
      <c r="J21" s="6"/>
      <c r="K21" s="1"/>
      <c r="L21" s="1"/>
      <c r="M21" s="1"/>
      <c r="N21" s="1"/>
    </row>
    <row r="22" spans="1:14" ht="15">
      <c r="A22" s="11"/>
      <c r="B22" s="11">
        <v>5</v>
      </c>
      <c r="C22" s="31">
        <v>0.4</v>
      </c>
      <c r="D22" s="32">
        <f t="shared" si="1"/>
        <v>128</v>
      </c>
      <c r="E22" s="33">
        <f t="shared" si="2"/>
        <v>1696</v>
      </c>
      <c r="F22" s="34">
        <f t="shared" si="0"/>
        <v>5000</v>
      </c>
      <c r="G22" s="35">
        <f t="shared" si="3"/>
        <v>25000</v>
      </c>
      <c r="H22" s="11">
        <f t="shared" si="4"/>
        <v>0</v>
      </c>
      <c r="I22" s="36">
        <f t="shared" si="5"/>
        <v>128</v>
      </c>
      <c r="J22" s="6"/>
      <c r="K22" s="1"/>
      <c r="L22" s="1"/>
      <c r="M22" s="1"/>
      <c r="N22" s="1"/>
    </row>
    <row r="23" spans="1:14" ht="15">
      <c r="A23" s="11"/>
      <c r="B23" s="11">
        <v>6</v>
      </c>
      <c r="C23" s="31">
        <v>0.4</v>
      </c>
      <c r="D23" s="32">
        <f t="shared" si="1"/>
        <v>128</v>
      </c>
      <c r="E23" s="33">
        <f t="shared" si="2"/>
        <v>1824</v>
      </c>
      <c r="F23" s="34">
        <f t="shared" si="0"/>
        <v>5000</v>
      </c>
      <c r="G23" s="35">
        <f t="shared" si="3"/>
        <v>30000</v>
      </c>
      <c r="H23" s="11">
        <f t="shared" si="4"/>
        <v>0</v>
      </c>
      <c r="I23" s="36">
        <f t="shared" si="5"/>
        <v>128</v>
      </c>
      <c r="J23" s="6"/>
      <c r="K23" s="1"/>
      <c r="L23" s="1"/>
      <c r="M23" s="1"/>
      <c r="N23" s="1"/>
    </row>
    <row r="24" spans="1:14" ht="15">
      <c r="A24" s="11" t="s">
        <v>23</v>
      </c>
      <c r="B24" s="11">
        <v>7</v>
      </c>
      <c r="C24" s="31">
        <v>0</v>
      </c>
      <c r="D24" s="32">
        <f t="shared" si="1"/>
        <v>0</v>
      </c>
      <c r="E24" s="33">
        <f t="shared" si="2"/>
        <v>1824</v>
      </c>
      <c r="F24" s="34">
        <v>0</v>
      </c>
      <c r="G24" s="35">
        <f t="shared" si="3"/>
        <v>30000</v>
      </c>
      <c r="H24" s="11">
        <f t="shared" si="4"/>
        <v>0</v>
      </c>
      <c r="I24" s="36">
        <f t="shared" si="5"/>
        <v>0</v>
      </c>
      <c r="J24" s="6"/>
      <c r="K24" s="1"/>
      <c r="L24" s="1"/>
      <c r="M24" s="1"/>
      <c r="N24" s="1"/>
    </row>
    <row r="25" spans="1:14" ht="15">
      <c r="A25" s="11"/>
      <c r="B25" s="11">
        <v>8</v>
      </c>
      <c r="C25" s="31">
        <v>0</v>
      </c>
      <c r="D25" s="32">
        <f t="shared" si="1"/>
        <v>0</v>
      </c>
      <c r="E25" s="33">
        <f t="shared" si="2"/>
        <v>1824</v>
      </c>
      <c r="F25" s="34">
        <f aca="true" t="shared" si="6" ref="F25:F30">$C$12</f>
        <v>5000</v>
      </c>
      <c r="G25" s="35">
        <f t="shared" si="3"/>
        <v>35000</v>
      </c>
      <c r="H25" s="11">
        <f t="shared" si="4"/>
        <v>0</v>
      </c>
      <c r="I25" s="36">
        <f t="shared" si="5"/>
        <v>0</v>
      </c>
      <c r="J25" s="6"/>
      <c r="K25" s="1"/>
      <c r="L25" s="1"/>
      <c r="M25" s="1"/>
      <c r="N25" s="1"/>
    </row>
    <row r="26" spans="1:14" ht="15">
      <c r="A26" s="11"/>
      <c r="B26" s="11">
        <v>9</v>
      </c>
      <c r="C26" s="31">
        <v>0</v>
      </c>
      <c r="D26" s="32">
        <f t="shared" si="1"/>
        <v>0</v>
      </c>
      <c r="E26" s="33">
        <f t="shared" si="2"/>
        <v>1824</v>
      </c>
      <c r="F26" s="34">
        <f t="shared" si="6"/>
        <v>5000</v>
      </c>
      <c r="G26" s="35">
        <f t="shared" si="3"/>
        <v>40000</v>
      </c>
      <c r="H26" s="11">
        <f t="shared" si="4"/>
        <v>0</v>
      </c>
      <c r="I26" s="36">
        <f t="shared" si="5"/>
        <v>0</v>
      </c>
      <c r="J26" s="6"/>
      <c r="K26" s="1"/>
      <c r="L26" s="1"/>
      <c r="M26" s="1"/>
      <c r="N26" s="1"/>
    </row>
    <row r="27" spans="1:14" ht="15">
      <c r="A27" s="11"/>
      <c r="B27" s="11">
        <v>10</v>
      </c>
      <c r="C27" s="31">
        <v>0.1</v>
      </c>
      <c r="D27" s="32">
        <f t="shared" si="1"/>
        <v>32</v>
      </c>
      <c r="E27" s="33">
        <f t="shared" si="2"/>
        <v>1856</v>
      </c>
      <c r="F27" s="34">
        <f t="shared" si="6"/>
        <v>5000</v>
      </c>
      <c r="G27" s="35">
        <f t="shared" si="3"/>
        <v>45000</v>
      </c>
      <c r="H27" s="11">
        <f t="shared" si="4"/>
        <v>0</v>
      </c>
      <c r="I27" s="36">
        <f t="shared" si="5"/>
        <v>32</v>
      </c>
      <c r="J27" s="6"/>
      <c r="K27" s="1"/>
      <c r="L27" s="1"/>
      <c r="M27" s="1"/>
      <c r="N27" s="1"/>
    </row>
    <row r="28" spans="1:14" ht="15">
      <c r="A28" s="11"/>
      <c r="B28" s="11">
        <v>11</v>
      </c>
      <c r="C28" s="31">
        <v>31.2</v>
      </c>
      <c r="D28" s="32">
        <f t="shared" si="1"/>
        <v>9984</v>
      </c>
      <c r="E28" s="33">
        <f t="shared" si="2"/>
        <v>11840</v>
      </c>
      <c r="F28" s="34">
        <f t="shared" si="6"/>
        <v>5000</v>
      </c>
      <c r="G28" s="35">
        <f t="shared" si="3"/>
        <v>50000</v>
      </c>
      <c r="H28" s="11">
        <f t="shared" si="4"/>
        <v>4984</v>
      </c>
      <c r="I28" s="36">
        <f t="shared" si="5"/>
        <v>9984</v>
      </c>
      <c r="J28" s="6"/>
      <c r="K28" s="1"/>
      <c r="L28" s="1"/>
      <c r="M28" s="1"/>
      <c r="N28" s="1"/>
    </row>
    <row r="29" spans="1:14" ht="15">
      <c r="A29" s="11"/>
      <c r="B29" s="11">
        <v>12</v>
      </c>
      <c r="C29" s="31">
        <v>0</v>
      </c>
      <c r="D29" s="32">
        <f t="shared" si="1"/>
        <v>0</v>
      </c>
      <c r="E29" s="33">
        <f t="shared" si="2"/>
        <v>11840</v>
      </c>
      <c r="F29" s="34">
        <f t="shared" si="6"/>
        <v>5000</v>
      </c>
      <c r="G29" s="35">
        <f t="shared" si="3"/>
        <v>55000</v>
      </c>
      <c r="H29" s="11">
        <f t="shared" si="4"/>
        <v>0</v>
      </c>
      <c r="I29" s="36">
        <f t="shared" si="5"/>
        <v>0</v>
      </c>
      <c r="J29" s="6"/>
      <c r="K29" s="1"/>
      <c r="L29" s="1"/>
      <c r="M29" s="1"/>
      <c r="N29" s="1"/>
    </row>
    <row r="30" spans="1:14" ht="15">
      <c r="A30" s="11"/>
      <c r="B30" s="11">
        <v>13</v>
      </c>
      <c r="C30" s="31">
        <v>0.2</v>
      </c>
      <c r="D30" s="32">
        <f t="shared" si="1"/>
        <v>64</v>
      </c>
      <c r="E30" s="33">
        <f t="shared" si="2"/>
        <v>11904</v>
      </c>
      <c r="F30" s="34">
        <f t="shared" si="6"/>
        <v>5000</v>
      </c>
      <c r="G30" s="35">
        <f t="shared" si="3"/>
        <v>60000</v>
      </c>
      <c r="H30" s="11">
        <f t="shared" si="4"/>
        <v>0</v>
      </c>
      <c r="I30" s="36">
        <f t="shared" si="5"/>
        <v>64</v>
      </c>
      <c r="J30" s="6"/>
      <c r="K30" s="1"/>
      <c r="L30" s="1"/>
      <c r="M30" s="1"/>
      <c r="N30" s="1"/>
    </row>
    <row r="31" spans="1:14" ht="15">
      <c r="A31" s="11" t="s">
        <v>23</v>
      </c>
      <c r="B31" s="11">
        <v>14</v>
      </c>
      <c r="C31" s="31">
        <v>1.8</v>
      </c>
      <c r="D31" s="32">
        <f t="shared" si="1"/>
        <v>576</v>
      </c>
      <c r="E31" s="33">
        <f t="shared" si="2"/>
        <v>12480</v>
      </c>
      <c r="F31" s="34">
        <v>0</v>
      </c>
      <c r="G31" s="35">
        <f t="shared" si="3"/>
        <v>60000</v>
      </c>
      <c r="H31" s="11">
        <f t="shared" si="4"/>
        <v>576</v>
      </c>
      <c r="I31" s="36">
        <f t="shared" si="5"/>
        <v>576</v>
      </c>
      <c r="J31" s="6"/>
      <c r="K31" s="1"/>
      <c r="L31" s="1"/>
      <c r="M31" s="1"/>
      <c r="N31" s="1"/>
    </row>
    <row r="32" spans="1:14" ht="15">
      <c r="A32" s="11"/>
      <c r="B32" s="11">
        <v>15</v>
      </c>
      <c r="C32" s="31">
        <v>0.6</v>
      </c>
      <c r="D32" s="32">
        <f t="shared" si="1"/>
        <v>192</v>
      </c>
      <c r="E32" s="33">
        <f t="shared" si="2"/>
        <v>12672</v>
      </c>
      <c r="F32" s="34">
        <f aca="true" t="shared" si="7" ref="F32:F37">$C$12</f>
        <v>5000</v>
      </c>
      <c r="G32" s="35">
        <f t="shared" si="3"/>
        <v>65000</v>
      </c>
      <c r="H32" s="11">
        <f t="shared" si="4"/>
        <v>0</v>
      </c>
      <c r="I32" s="36">
        <f t="shared" si="5"/>
        <v>192</v>
      </c>
      <c r="J32" s="6"/>
      <c r="K32" s="1"/>
      <c r="L32" s="1"/>
      <c r="M32" s="1"/>
      <c r="N32" s="1"/>
    </row>
    <row r="33" spans="1:14" ht="15">
      <c r="A33" s="11"/>
      <c r="B33" s="11">
        <v>16</v>
      </c>
      <c r="C33" s="31">
        <v>16.3</v>
      </c>
      <c r="D33" s="32">
        <f t="shared" si="1"/>
        <v>5216</v>
      </c>
      <c r="E33" s="33">
        <f t="shared" si="2"/>
        <v>17888</v>
      </c>
      <c r="F33" s="34">
        <f t="shared" si="7"/>
        <v>5000</v>
      </c>
      <c r="G33" s="35">
        <f t="shared" si="3"/>
        <v>70000</v>
      </c>
      <c r="H33" s="11">
        <f t="shared" si="4"/>
        <v>216</v>
      </c>
      <c r="I33" s="36">
        <f t="shared" si="5"/>
        <v>5216</v>
      </c>
      <c r="J33" s="6"/>
      <c r="K33" s="1"/>
      <c r="L33" s="1"/>
      <c r="M33" s="1"/>
      <c r="N33" s="1"/>
    </row>
    <row r="34" spans="1:14" ht="15">
      <c r="A34" s="11"/>
      <c r="B34" s="11">
        <v>17</v>
      </c>
      <c r="C34" s="31">
        <v>0.6</v>
      </c>
      <c r="D34" s="32">
        <f t="shared" si="1"/>
        <v>192</v>
      </c>
      <c r="E34" s="33">
        <f t="shared" si="2"/>
        <v>18080</v>
      </c>
      <c r="F34" s="34">
        <f t="shared" si="7"/>
        <v>5000</v>
      </c>
      <c r="G34" s="35">
        <f t="shared" si="3"/>
        <v>75000</v>
      </c>
      <c r="H34" s="11">
        <f t="shared" si="4"/>
        <v>0</v>
      </c>
      <c r="I34" s="36">
        <f t="shared" si="5"/>
        <v>192</v>
      </c>
      <c r="J34" s="6"/>
      <c r="K34" s="1"/>
      <c r="L34" s="1"/>
      <c r="M34" s="1"/>
      <c r="N34" s="1"/>
    </row>
    <row r="35" spans="1:14" ht="15">
      <c r="A35" s="11"/>
      <c r="B35" s="11">
        <v>18</v>
      </c>
      <c r="C35" s="31">
        <v>0.4</v>
      </c>
      <c r="D35" s="32">
        <f t="shared" si="1"/>
        <v>128</v>
      </c>
      <c r="E35" s="33">
        <f t="shared" si="2"/>
        <v>18208</v>
      </c>
      <c r="F35" s="34">
        <f t="shared" si="7"/>
        <v>5000</v>
      </c>
      <c r="G35" s="35">
        <f t="shared" si="3"/>
        <v>80000</v>
      </c>
      <c r="H35" s="11">
        <f t="shared" si="4"/>
        <v>0</v>
      </c>
      <c r="I35" s="36">
        <f t="shared" si="5"/>
        <v>128</v>
      </c>
      <c r="J35" s="6"/>
      <c r="K35" s="1"/>
      <c r="L35" s="1"/>
      <c r="M35" s="1"/>
      <c r="N35" s="1"/>
    </row>
    <row r="36" spans="1:14" ht="15">
      <c r="A36" s="11"/>
      <c r="B36" s="11">
        <v>19</v>
      </c>
      <c r="C36" s="31">
        <v>0</v>
      </c>
      <c r="D36" s="32">
        <f t="shared" si="1"/>
        <v>0</v>
      </c>
      <c r="E36" s="33">
        <f t="shared" si="2"/>
        <v>18208</v>
      </c>
      <c r="F36" s="34">
        <f t="shared" si="7"/>
        <v>5000</v>
      </c>
      <c r="G36" s="35">
        <f t="shared" si="3"/>
        <v>85000</v>
      </c>
      <c r="H36" s="11">
        <f t="shared" si="4"/>
        <v>0</v>
      </c>
      <c r="I36" s="36">
        <f t="shared" si="5"/>
        <v>0</v>
      </c>
      <c r="J36" s="6"/>
      <c r="K36" s="1"/>
      <c r="L36" s="1"/>
      <c r="M36" s="1"/>
      <c r="N36" s="1"/>
    </row>
    <row r="37" spans="1:14" ht="15">
      <c r="A37" s="11"/>
      <c r="B37" s="11">
        <v>20</v>
      </c>
      <c r="C37" s="31">
        <v>4.6</v>
      </c>
      <c r="D37" s="32">
        <f t="shared" si="1"/>
        <v>1472</v>
      </c>
      <c r="E37" s="33">
        <f t="shared" si="2"/>
        <v>19680</v>
      </c>
      <c r="F37" s="34">
        <f t="shared" si="7"/>
        <v>5000</v>
      </c>
      <c r="G37" s="35">
        <f t="shared" si="3"/>
        <v>90000</v>
      </c>
      <c r="H37" s="11">
        <f t="shared" si="4"/>
        <v>0</v>
      </c>
      <c r="I37" s="36">
        <f t="shared" si="5"/>
        <v>1472</v>
      </c>
      <c r="J37" s="6"/>
      <c r="K37" s="1"/>
      <c r="L37" s="1"/>
      <c r="M37" s="1"/>
      <c r="N37" s="1"/>
    </row>
    <row r="38" spans="1:14" ht="15">
      <c r="A38" s="11" t="s">
        <v>23</v>
      </c>
      <c r="B38" s="11">
        <v>21</v>
      </c>
      <c r="C38" s="31">
        <v>0</v>
      </c>
      <c r="D38" s="32">
        <f t="shared" si="1"/>
        <v>0</v>
      </c>
      <c r="E38" s="33">
        <f t="shared" si="2"/>
        <v>19680</v>
      </c>
      <c r="F38" s="34">
        <v>0</v>
      </c>
      <c r="G38" s="35">
        <f t="shared" si="3"/>
        <v>90000</v>
      </c>
      <c r="H38" s="11">
        <f t="shared" si="4"/>
        <v>0</v>
      </c>
      <c r="I38" s="36">
        <f t="shared" si="5"/>
        <v>0</v>
      </c>
      <c r="J38" s="6"/>
      <c r="K38" s="1"/>
      <c r="L38" s="1"/>
      <c r="M38" s="1"/>
      <c r="N38" s="1"/>
    </row>
    <row r="39" spans="1:14" ht="15">
      <c r="A39" s="11"/>
      <c r="B39" s="11">
        <v>22</v>
      </c>
      <c r="C39" s="31">
        <v>4.4</v>
      </c>
      <c r="D39" s="32">
        <f t="shared" si="1"/>
        <v>1408</v>
      </c>
      <c r="E39" s="33">
        <f t="shared" si="2"/>
        <v>21088</v>
      </c>
      <c r="F39" s="34">
        <f aca="true" t="shared" si="8" ref="F39:F44">$C$12</f>
        <v>5000</v>
      </c>
      <c r="G39" s="35">
        <f t="shared" si="3"/>
        <v>95000</v>
      </c>
      <c r="H39" s="11">
        <f t="shared" si="4"/>
        <v>0</v>
      </c>
      <c r="I39" s="36">
        <f t="shared" si="5"/>
        <v>1408</v>
      </c>
      <c r="J39" s="6"/>
      <c r="K39" s="1"/>
      <c r="L39" s="1"/>
      <c r="M39" s="1"/>
      <c r="N39" s="1"/>
    </row>
    <row r="40" spans="1:14" ht="15">
      <c r="A40" s="11"/>
      <c r="B40" s="11">
        <v>23</v>
      </c>
      <c r="C40" s="31">
        <v>5.8</v>
      </c>
      <c r="D40" s="32">
        <f t="shared" si="1"/>
        <v>1856</v>
      </c>
      <c r="E40" s="33">
        <f t="shared" si="2"/>
        <v>22944</v>
      </c>
      <c r="F40" s="34">
        <f t="shared" si="8"/>
        <v>5000</v>
      </c>
      <c r="G40" s="35">
        <f t="shared" si="3"/>
        <v>100000</v>
      </c>
      <c r="H40" s="11">
        <f t="shared" si="4"/>
        <v>0</v>
      </c>
      <c r="I40" s="36">
        <f t="shared" si="5"/>
        <v>1856</v>
      </c>
      <c r="J40" s="6"/>
      <c r="K40" s="1"/>
      <c r="L40" s="1"/>
      <c r="M40" s="1"/>
      <c r="N40" s="1"/>
    </row>
    <row r="41" spans="1:14" ht="15">
      <c r="A41" s="11"/>
      <c r="B41" s="11">
        <v>24</v>
      </c>
      <c r="C41" s="31">
        <v>69.1</v>
      </c>
      <c r="D41" s="32">
        <f t="shared" si="1"/>
        <v>22112</v>
      </c>
      <c r="E41" s="33">
        <f t="shared" si="2"/>
        <v>45056</v>
      </c>
      <c r="F41" s="34">
        <f t="shared" si="8"/>
        <v>5000</v>
      </c>
      <c r="G41" s="35">
        <f t="shared" si="3"/>
        <v>105000</v>
      </c>
      <c r="H41" s="11">
        <f t="shared" si="4"/>
        <v>15000</v>
      </c>
      <c r="I41" s="36">
        <f t="shared" si="5"/>
        <v>15000</v>
      </c>
      <c r="J41" s="6"/>
      <c r="K41" s="1"/>
      <c r="L41" s="1"/>
      <c r="M41" s="1"/>
      <c r="N41" s="1"/>
    </row>
    <row r="42" spans="1:14" ht="15">
      <c r="A42" s="11"/>
      <c r="B42" s="11">
        <v>25</v>
      </c>
      <c r="C42" s="31">
        <v>0.3</v>
      </c>
      <c r="D42" s="32">
        <f t="shared" si="1"/>
        <v>96</v>
      </c>
      <c r="E42" s="33">
        <f t="shared" si="2"/>
        <v>45152</v>
      </c>
      <c r="F42" s="34">
        <f t="shared" si="8"/>
        <v>5000</v>
      </c>
      <c r="G42" s="35">
        <f t="shared" si="3"/>
        <v>110000</v>
      </c>
      <c r="H42" s="11">
        <f t="shared" si="4"/>
        <v>10096</v>
      </c>
      <c r="I42" s="36">
        <f t="shared" si="5"/>
        <v>96</v>
      </c>
      <c r="J42" s="6"/>
      <c r="K42" s="1"/>
      <c r="L42" s="1"/>
      <c r="M42" s="1"/>
      <c r="N42" s="1"/>
    </row>
    <row r="43" spans="1:14" ht="15">
      <c r="A43" s="11"/>
      <c r="B43" s="11">
        <v>26</v>
      </c>
      <c r="C43" s="31">
        <v>0</v>
      </c>
      <c r="D43" s="32">
        <f t="shared" si="1"/>
        <v>0</v>
      </c>
      <c r="E43" s="33">
        <f t="shared" si="2"/>
        <v>45152</v>
      </c>
      <c r="F43" s="34">
        <f t="shared" si="8"/>
        <v>5000</v>
      </c>
      <c r="G43" s="35">
        <f t="shared" si="3"/>
        <v>115000</v>
      </c>
      <c r="H43" s="11">
        <f t="shared" si="4"/>
        <v>5096</v>
      </c>
      <c r="I43" s="36">
        <f t="shared" si="5"/>
        <v>0</v>
      </c>
      <c r="J43" s="6"/>
      <c r="K43" s="1"/>
      <c r="L43" s="1"/>
      <c r="M43" s="1"/>
      <c r="N43" s="1"/>
    </row>
    <row r="44" spans="1:14" ht="15">
      <c r="A44" s="11"/>
      <c r="B44" s="11">
        <v>27</v>
      </c>
      <c r="C44" s="31">
        <v>0</v>
      </c>
      <c r="D44" s="32">
        <f t="shared" si="1"/>
        <v>0</v>
      </c>
      <c r="E44" s="33">
        <f t="shared" si="2"/>
        <v>45152</v>
      </c>
      <c r="F44" s="34">
        <f t="shared" si="8"/>
        <v>5000</v>
      </c>
      <c r="G44" s="35">
        <f t="shared" si="3"/>
        <v>120000</v>
      </c>
      <c r="H44" s="11">
        <f t="shared" si="4"/>
        <v>96</v>
      </c>
      <c r="I44" s="36">
        <f t="shared" si="5"/>
        <v>0</v>
      </c>
      <c r="J44" s="6"/>
      <c r="K44" s="1"/>
      <c r="L44" s="1"/>
      <c r="M44" s="1"/>
      <c r="N44" s="1"/>
    </row>
    <row r="45" spans="1:14" ht="15">
      <c r="A45" s="11" t="s">
        <v>23</v>
      </c>
      <c r="B45" s="11">
        <v>28</v>
      </c>
      <c r="C45" s="31">
        <v>58.1</v>
      </c>
      <c r="D45" s="32">
        <f t="shared" si="1"/>
        <v>18592</v>
      </c>
      <c r="E45" s="33">
        <f t="shared" si="2"/>
        <v>63744</v>
      </c>
      <c r="F45" s="34">
        <v>0</v>
      </c>
      <c r="G45" s="35">
        <f t="shared" si="3"/>
        <v>120000</v>
      </c>
      <c r="H45" s="11">
        <f t="shared" si="4"/>
        <v>15000</v>
      </c>
      <c r="I45" s="36">
        <f t="shared" si="5"/>
        <v>14904</v>
      </c>
      <c r="J45" s="6"/>
      <c r="K45" s="1"/>
      <c r="L45" s="1"/>
      <c r="M45" s="1"/>
      <c r="N45" s="1"/>
    </row>
    <row r="46" spans="1:14" ht="15">
      <c r="A46" s="11"/>
      <c r="B46" s="11">
        <v>29</v>
      </c>
      <c r="C46" s="31">
        <v>30.1</v>
      </c>
      <c r="D46" s="32">
        <f t="shared" si="1"/>
        <v>9632</v>
      </c>
      <c r="E46" s="33">
        <f t="shared" si="2"/>
        <v>73376</v>
      </c>
      <c r="F46" s="34">
        <f>$C$12</f>
        <v>5000</v>
      </c>
      <c r="G46" s="35">
        <f t="shared" si="3"/>
        <v>125000</v>
      </c>
      <c r="H46" s="11">
        <f t="shared" si="4"/>
        <v>15000</v>
      </c>
      <c r="I46" s="36">
        <f t="shared" si="5"/>
        <v>5000</v>
      </c>
      <c r="J46" s="6"/>
      <c r="K46" s="1"/>
      <c r="L46" s="1"/>
      <c r="M46" s="1"/>
      <c r="N46" s="1"/>
    </row>
    <row r="47" spans="1:14" ht="15">
      <c r="A47" s="11"/>
      <c r="B47" s="11">
        <v>30</v>
      </c>
      <c r="C47" s="31">
        <v>0</v>
      </c>
      <c r="D47" s="32">
        <f t="shared" si="1"/>
        <v>0</v>
      </c>
      <c r="E47" s="33">
        <f t="shared" si="2"/>
        <v>73376</v>
      </c>
      <c r="F47" s="34">
        <f>$C$12</f>
        <v>5000</v>
      </c>
      <c r="G47" s="35">
        <f t="shared" si="3"/>
        <v>130000</v>
      </c>
      <c r="H47" s="11">
        <f t="shared" si="4"/>
        <v>10000</v>
      </c>
      <c r="I47" s="36">
        <f t="shared" si="5"/>
        <v>0</v>
      </c>
      <c r="J47" s="6"/>
      <c r="K47" s="1"/>
      <c r="L47" s="1"/>
      <c r="M47" s="1"/>
      <c r="N47" s="1"/>
    </row>
    <row r="48" spans="1:14" ht="15">
      <c r="A48" s="11"/>
      <c r="B48" s="11">
        <v>31</v>
      </c>
      <c r="C48" s="31">
        <v>0</v>
      </c>
      <c r="D48" s="32">
        <f t="shared" si="1"/>
        <v>0</v>
      </c>
      <c r="E48" s="33">
        <f t="shared" si="2"/>
        <v>73376</v>
      </c>
      <c r="F48" s="34">
        <f>$C$12</f>
        <v>5000</v>
      </c>
      <c r="G48" s="35">
        <f t="shared" si="3"/>
        <v>135000</v>
      </c>
      <c r="H48" s="11">
        <f t="shared" si="4"/>
        <v>5000</v>
      </c>
      <c r="I48" s="36">
        <f t="shared" si="5"/>
        <v>0</v>
      </c>
      <c r="J48" s="6"/>
      <c r="K48" s="1"/>
      <c r="L48" s="1"/>
      <c r="M48" s="1"/>
      <c r="N48" s="1"/>
    </row>
    <row r="49" spans="1:14" ht="15">
      <c r="A49" s="11"/>
      <c r="B49" s="11"/>
      <c r="C49" s="37">
        <f>SUM(C18:C48)</f>
        <v>229.3</v>
      </c>
      <c r="D49" s="32">
        <f>SUM(D18:D48)</f>
        <v>73376</v>
      </c>
      <c r="E49" s="33"/>
      <c r="F49" s="35">
        <f>SUM(F18:F48)</f>
        <v>135000</v>
      </c>
      <c r="G49" s="35"/>
      <c r="H49" s="11"/>
      <c r="I49" s="33">
        <f>SUM(I18:I48)</f>
        <v>57944</v>
      </c>
      <c r="J49" s="6"/>
      <c r="K49" s="1"/>
      <c r="L49" s="1"/>
      <c r="M49" s="1"/>
      <c r="N49" s="1"/>
    </row>
    <row r="50" spans="1:14" ht="15">
      <c r="A50" s="11"/>
      <c r="B50" s="11"/>
      <c r="C50" s="11"/>
      <c r="D50" s="11"/>
      <c r="E50" s="35"/>
      <c r="F50" s="35"/>
      <c r="G50" s="35"/>
      <c r="H50" s="11"/>
      <c r="I50" s="35"/>
      <c r="J50" s="6"/>
      <c r="K50" s="1"/>
      <c r="L50" s="1"/>
      <c r="M50" s="1"/>
      <c r="N50" s="1"/>
    </row>
    <row r="51" spans="1:14" ht="15">
      <c r="A51" s="11"/>
      <c r="B51" s="11"/>
      <c r="C51" s="11"/>
      <c r="D51" s="11"/>
      <c r="E51" s="35"/>
      <c r="F51" s="35"/>
      <c r="G51" s="35"/>
      <c r="H51" s="11"/>
      <c r="I51" s="35"/>
      <c r="J51" s="6"/>
      <c r="K51" s="1"/>
      <c r="L51" s="1"/>
      <c r="M51" s="1"/>
      <c r="N51" s="1"/>
    </row>
    <row r="52" spans="1:14" ht="15">
      <c r="A52" s="11"/>
      <c r="B52" s="11"/>
      <c r="C52" s="11"/>
      <c r="D52" s="11"/>
      <c r="E52" s="35"/>
      <c r="F52" s="35"/>
      <c r="G52" s="35"/>
      <c r="H52" s="11"/>
      <c r="I52" s="35"/>
      <c r="J52" s="6"/>
      <c r="K52" s="1"/>
      <c r="L52" s="1"/>
      <c r="M52" s="1"/>
      <c r="N52" s="1"/>
    </row>
    <row r="53" spans="1:14" ht="15">
      <c r="A53" s="12"/>
      <c r="B53" s="12"/>
      <c r="C53" s="12"/>
      <c r="D53" s="12"/>
      <c r="E53" s="38"/>
      <c r="F53" s="38"/>
      <c r="G53" s="38"/>
      <c r="H53" s="12"/>
      <c r="I53" s="38"/>
      <c r="J53" s="1"/>
      <c r="K53" s="1"/>
      <c r="L53" s="1"/>
      <c r="M53" s="1"/>
      <c r="N53" s="1"/>
    </row>
    <row r="54" spans="1:14" ht="57">
      <c r="A54" s="28" t="s">
        <v>1</v>
      </c>
      <c r="B54" s="29" t="s">
        <v>8</v>
      </c>
      <c r="C54" s="29" t="s">
        <v>9</v>
      </c>
      <c r="D54" s="30" t="s">
        <v>10</v>
      </c>
      <c r="E54" s="29" t="s">
        <v>11</v>
      </c>
      <c r="F54" s="30" t="s">
        <v>12</v>
      </c>
      <c r="G54" s="29" t="s">
        <v>0</v>
      </c>
      <c r="H54" s="29" t="s">
        <v>14</v>
      </c>
      <c r="I54" s="29" t="s">
        <v>13</v>
      </c>
      <c r="J54" s="1"/>
      <c r="K54" s="1"/>
      <c r="L54" s="1"/>
      <c r="M54" s="1"/>
      <c r="N54" s="1"/>
    </row>
    <row r="55" spans="1:14" ht="15">
      <c r="A55" s="11" t="s">
        <v>22</v>
      </c>
      <c r="B55" s="11">
        <v>1</v>
      </c>
      <c r="C55" s="39">
        <v>0</v>
      </c>
      <c r="D55" s="32">
        <f>C55*$C$6*$C$14*$C$15</f>
        <v>0</v>
      </c>
      <c r="E55" s="33">
        <f>D55</f>
        <v>0</v>
      </c>
      <c r="F55" s="34">
        <f>$C$12</f>
        <v>5000</v>
      </c>
      <c r="G55" s="35">
        <f>F55</f>
        <v>5000</v>
      </c>
      <c r="H55" s="11">
        <f>IF(D55-F55&lt;0,0,IF(D55-F55&gt;$F$4,$F$4,D55-F55))</f>
        <v>0</v>
      </c>
      <c r="I55" s="36">
        <f>D55</f>
        <v>0</v>
      </c>
      <c r="J55" s="1"/>
      <c r="K55" s="1"/>
      <c r="L55" s="1"/>
      <c r="M55" s="1"/>
      <c r="N55" s="1"/>
    </row>
    <row r="56" spans="1:14" ht="15">
      <c r="A56" s="11"/>
      <c r="B56" s="11">
        <v>2</v>
      </c>
      <c r="C56" s="39">
        <v>32</v>
      </c>
      <c r="D56" s="32">
        <f aca="true" t="shared" si="9" ref="D56:D84">C56*$C$6*$C$14*$C$15</f>
        <v>10240</v>
      </c>
      <c r="E56" s="33">
        <f>D56+E55</f>
        <v>10240</v>
      </c>
      <c r="F56" s="34">
        <f>$C$12</f>
        <v>5000</v>
      </c>
      <c r="G56" s="35">
        <f>F56+G55</f>
        <v>10000</v>
      </c>
      <c r="H56" s="11">
        <f>IF(D56+H55-F56&lt;0,0,IF(D56+H55-F56&gt;$F$4,$F$4,D56+H55-F56))</f>
        <v>5240</v>
      </c>
      <c r="I56" s="36">
        <f>IF(D56+H55-F56&lt;$F$4,D56,IF($F$4-H55+F56&gt;$F$4,$F$4,$F$4-H55+F56))</f>
        <v>10240</v>
      </c>
      <c r="J56" s="1"/>
      <c r="K56" s="1"/>
      <c r="L56" s="1"/>
      <c r="M56" s="1"/>
      <c r="N56" s="1"/>
    </row>
    <row r="57" spans="1:14" ht="15">
      <c r="A57" s="11"/>
      <c r="B57" s="11">
        <v>3</v>
      </c>
      <c r="C57" s="39">
        <v>29.3</v>
      </c>
      <c r="D57" s="32">
        <f t="shared" si="9"/>
        <v>9376</v>
      </c>
      <c r="E57" s="33">
        <f aca="true" t="shared" si="10" ref="E57:E84">D57+E56</f>
        <v>19616</v>
      </c>
      <c r="F57" s="34">
        <f>$C$12</f>
        <v>5000</v>
      </c>
      <c r="G57" s="35">
        <f aca="true" t="shared" si="11" ref="G57:G84">F57+G56</f>
        <v>15000</v>
      </c>
      <c r="H57" s="11">
        <f aca="true" t="shared" si="12" ref="H57:H84">IF(D57+H56-F57&lt;0,0,IF(D57+H56-F57&gt;$F$4,$F$4,D57+H56-F57))</f>
        <v>9616</v>
      </c>
      <c r="I57" s="36">
        <f aca="true" t="shared" si="13" ref="I57:I84">IF(D57+H56-F57&lt;$F$4,D57,IF($F$4-H56+F57&gt;$F$4,$F$4,$F$4-H56+F57))</f>
        <v>9376</v>
      </c>
      <c r="J57" s="1"/>
      <c r="K57" s="1"/>
      <c r="L57" s="1"/>
      <c r="M57" s="1"/>
      <c r="N57" s="1"/>
    </row>
    <row r="58" spans="1:14" ht="15">
      <c r="A58" s="11" t="s">
        <v>23</v>
      </c>
      <c r="B58" s="11">
        <v>4</v>
      </c>
      <c r="C58" s="39">
        <v>34.4</v>
      </c>
      <c r="D58" s="32">
        <f t="shared" si="9"/>
        <v>11008</v>
      </c>
      <c r="E58" s="33">
        <f t="shared" si="10"/>
        <v>30624</v>
      </c>
      <c r="F58" s="34">
        <v>0</v>
      </c>
      <c r="G58" s="35">
        <f t="shared" si="11"/>
        <v>15000</v>
      </c>
      <c r="H58" s="11">
        <f t="shared" si="12"/>
        <v>15000</v>
      </c>
      <c r="I58" s="36">
        <f t="shared" si="13"/>
        <v>5384</v>
      </c>
      <c r="J58" s="1"/>
      <c r="K58" s="1"/>
      <c r="L58" s="1"/>
      <c r="M58" s="1"/>
      <c r="N58" s="1"/>
    </row>
    <row r="59" spans="1:14" ht="15">
      <c r="A59" s="11"/>
      <c r="B59" s="11">
        <v>5</v>
      </c>
      <c r="C59" s="39">
        <v>17.4</v>
      </c>
      <c r="D59" s="32">
        <f t="shared" si="9"/>
        <v>5568</v>
      </c>
      <c r="E59" s="33">
        <f t="shared" si="10"/>
        <v>36192</v>
      </c>
      <c r="F59" s="34">
        <f>$C$12</f>
        <v>5000</v>
      </c>
      <c r="G59" s="35">
        <f t="shared" si="11"/>
        <v>20000</v>
      </c>
      <c r="H59" s="11">
        <f t="shared" si="12"/>
        <v>15000</v>
      </c>
      <c r="I59" s="36">
        <f t="shared" si="13"/>
        <v>5000</v>
      </c>
      <c r="J59" s="1"/>
      <c r="K59" s="1"/>
      <c r="L59" s="1"/>
      <c r="M59" s="1"/>
      <c r="N59" s="1"/>
    </row>
    <row r="60" spans="1:14" ht="15">
      <c r="A60" s="11"/>
      <c r="B60" s="11">
        <v>6</v>
      </c>
      <c r="C60" s="39">
        <v>1</v>
      </c>
      <c r="D60" s="32">
        <f t="shared" si="9"/>
        <v>320</v>
      </c>
      <c r="E60" s="33">
        <f t="shared" si="10"/>
        <v>36512</v>
      </c>
      <c r="F60" s="34">
        <f>$C$12</f>
        <v>5000</v>
      </c>
      <c r="G60" s="35">
        <f t="shared" si="11"/>
        <v>25000</v>
      </c>
      <c r="H60" s="11">
        <f t="shared" si="12"/>
        <v>10320</v>
      </c>
      <c r="I60" s="36">
        <f t="shared" si="13"/>
        <v>320</v>
      </c>
      <c r="J60" s="1"/>
      <c r="K60" s="1"/>
      <c r="L60" s="1"/>
      <c r="M60" s="1"/>
      <c r="N60" s="1"/>
    </row>
    <row r="61" spans="1:14" ht="15">
      <c r="A61" s="11"/>
      <c r="B61" s="11">
        <v>7</v>
      </c>
      <c r="C61" s="39">
        <v>1.9</v>
      </c>
      <c r="D61" s="32">
        <f t="shared" si="9"/>
        <v>608</v>
      </c>
      <c r="E61" s="33">
        <f t="shared" si="10"/>
        <v>37120</v>
      </c>
      <c r="F61" s="34">
        <f>$C$12</f>
        <v>5000</v>
      </c>
      <c r="G61" s="35">
        <f t="shared" si="11"/>
        <v>30000</v>
      </c>
      <c r="H61" s="11">
        <f t="shared" si="12"/>
        <v>5928</v>
      </c>
      <c r="I61" s="36">
        <f t="shared" si="13"/>
        <v>608</v>
      </c>
      <c r="J61" s="1"/>
      <c r="K61" s="1"/>
      <c r="L61" s="1"/>
      <c r="M61" s="1"/>
      <c r="N61" s="1"/>
    </row>
    <row r="62" spans="1:14" ht="15">
      <c r="A62" s="11"/>
      <c r="B62" s="11">
        <v>8</v>
      </c>
      <c r="C62" s="39">
        <v>13.4</v>
      </c>
      <c r="D62" s="32">
        <f t="shared" si="9"/>
        <v>4288</v>
      </c>
      <c r="E62" s="33">
        <f t="shared" si="10"/>
        <v>41408</v>
      </c>
      <c r="F62" s="34">
        <f>$C$12</f>
        <v>5000</v>
      </c>
      <c r="G62" s="35">
        <f t="shared" si="11"/>
        <v>35000</v>
      </c>
      <c r="H62" s="11">
        <f t="shared" si="12"/>
        <v>5216</v>
      </c>
      <c r="I62" s="36">
        <f t="shared" si="13"/>
        <v>4288</v>
      </c>
      <c r="J62" s="1"/>
      <c r="K62" s="1"/>
      <c r="L62" s="1"/>
      <c r="M62" s="1"/>
      <c r="N62" s="1"/>
    </row>
    <row r="63" spans="1:14" ht="15">
      <c r="A63" s="11"/>
      <c r="B63" s="11">
        <v>9</v>
      </c>
      <c r="C63" s="39">
        <v>3.4</v>
      </c>
      <c r="D63" s="32">
        <f t="shared" si="9"/>
        <v>1088</v>
      </c>
      <c r="E63" s="33">
        <f t="shared" si="10"/>
        <v>42496</v>
      </c>
      <c r="F63" s="34">
        <f>$C$12</f>
        <v>5000</v>
      </c>
      <c r="G63" s="35">
        <f t="shared" si="11"/>
        <v>40000</v>
      </c>
      <c r="H63" s="11">
        <f t="shared" si="12"/>
        <v>1304</v>
      </c>
      <c r="I63" s="36">
        <f t="shared" si="13"/>
        <v>1088</v>
      </c>
      <c r="J63" s="1"/>
      <c r="K63" s="1"/>
      <c r="L63" s="1"/>
      <c r="M63" s="1"/>
      <c r="N63" s="1"/>
    </row>
    <row r="64" spans="1:14" ht="15">
      <c r="A64" s="11"/>
      <c r="B64" s="11">
        <v>10</v>
      </c>
      <c r="C64" s="39">
        <v>0.4</v>
      </c>
      <c r="D64" s="32">
        <f t="shared" si="9"/>
        <v>128</v>
      </c>
      <c r="E64" s="33">
        <f t="shared" si="10"/>
        <v>42624</v>
      </c>
      <c r="F64" s="34">
        <f>$C$12</f>
        <v>5000</v>
      </c>
      <c r="G64" s="35">
        <f t="shared" si="11"/>
        <v>45000</v>
      </c>
      <c r="H64" s="11">
        <f t="shared" si="12"/>
        <v>0</v>
      </c>
      <c r="I64" s="36">
        <f t="shared" si="13"/>
        <v>128</v>
      </c>
      <c r="J64" s="1"/>
      <c r="K64" s="1"/>
      <c r="L64" s="1"/>
      <c r="M64" s="1"/>
      <c r="N64" s="1"/>
    </row>
    <row r="65" spans="1:14" ht="15">
      <c r="A65" s="11" t="s">
        <v>23</v>
      </c>
      <c r="B65" s="11">
        <v>11</v>
      </c>
      <c r="C65" s="39">
        <v>13.7</v>
      </c>
      <c r="D65" s="32">
        <f t="shared" si="9"/>
        <v>4384</v>
      </c>
      <c r="E65" s="33">
        <f t="shared" si="10"/>
        <v>47008</v>
      </c>
      <c r="F65" s="34">
        <v>0</v>
      </c>
      <c r="G65" s="35">
        <f t="shared" si="11"/>
        <v>45000</v>
      </c>
      <c r="H65" s="11">
        <f t="shared" si="12"/>
        <v>4384</v>
      </c>
      <c r="I65" s="36">
        <f t="shared" si="13"/>
        <v>4384</v>
      </c>
      <c r="J65" s="1"/>
      <c r="K65" s="1"/>
      <c r="L65" s="1"/>
      <c r="M65" s="1"/>
      <c r="N65" s="1"/>
    </row>
    <row r="66" spans="1:9" ht="15">
      <c r="A66" s="11"/>
      <c r="B66" s="11">
        <v>12</v>
      </c>
      <c r="C66" s="39">
        <v>0.1</v>
      </c>
      <c r="D66" s="32">
        <f t="shared" si="9"/>
        <v>32</v>
      </c>
      <c r="E66" s="33">
        <f t="shared" si="10"/>
        <v>47040</v>
      </c>
      <c r="F66" s="34">
        <f aca="true" t="shared" si="14" ref="F66:F71">$C$12</f>
        <v>5000</v>
      </c>
      <c r="G66" s="35">
        <f t="shared" si="11"/>
        <v>50000</v>
      </c>
      <c r="H66" s="11">
        <f t="shared" si="12"/>
        <v>0</v>
      </c>
      <c r="I66" s="36">
        <f t="shared" si="13"/>
        <v>32</v>
      </c>
    </row>
    <row r="67" spans="1:9" ht="15">
      <c r="A67" s="11"/>
      <c r="B67" s="11">
        <v>13</v>
      </c>
      <c r="C67" s="39">
        <v>0</v>
      </c>
      <c r="D67" s="32">
        <f t="shared" si="9"/>
        <v>0</v>
      </c>
      <c r="E67" s="33">
        <f t="shared" si="10"/>
        <v>47040</v>
      </c>
      <c r="F67" s="34">
        <f t="shared" si="14"/>
        <v>5000</v>
      </c>
      <c r="G67" s="35">
        <f t="shared" si="11"/>
        <v>55000</v>
      </c>
      <c r="H67" s="11">
        <f t="shared" si="12"/>
        <v>0</v>
      </c>
      <c r="I67" s="36">
        <f t="shared" si="13"/>
        <v>0</v>
      </c>
    </row>
    <row r="68" spans="1:9" ht="15">
      <c r="A68" s="11"/>
      <c r="B68" s="11">
        <v>14</v>
      </c>
      <c r="C68" s="39">
        <v>1.4</v>
      </c>
      <c r="D68" s="32">
        <f t="shared" si="9"/>
        <v>448</v>
      </c>
      <c r="E68" s="33">
        <f t="shared" si="10"/>
        <v>47488</v>
      </c>
      <c r="F68" s="34">
        <f t="shared" si="14"/>
        <v>5000</v>
      </c>
      <c r="G68" s="35">
        <f t="shared" si="11"/>
        <v>60000</v>
      </c>
      <c r="H68" s="11">
        <f t="shared" si="12"/>
        <v>0</v>
      </c>
      <c r="I68" s="36">
        <f t="shared" si="13"/>
        <v>448</v>
      </c>
    </row>
    <row r="69" spans="1:9" ht="15">
      <c r="A69" s="11"/>
      <c r="B69" s="11">
        <v>15</v>
      </c>
      <c r="C69" s="39">
        <v>0</v>
      </c>
      <c r="D69" s="32">
        <f t="shared" si="9"/>
        <v>0</v>
      </c>
      <c r="E69" s="33">
        <f t="shared" si="10"/>
        <v>47488</v>
      </c>
      <c r="F69" s="34">
        <f t="shared" si="14"/>
        <v>5000</v>
      </c>
      <c r="G69" s="35">
        <f t="shared" si="11"/>
        <v>65000</v>
      </c>
      <c r="H69" s="11">
        <f t="shared" si="12"/>
        <v>0</v>
      </c>
      <c r="I69" s="36">
        <f t="shared" si="13"/>
        <v>0</v>
      </c>
    </row>
    <row r="70" spans="1:9" ht="15">
      <c r="A70" s="11"/>
      <c r="B70" s="11">
        <v>16</v>
      </c>
      <c r="C70" s="39">
        <v>0</v>
      </c>
      <c r="D70" s="32">
        <f t="shared" si="9"/>
        <v>0</v>
      </c>
      <c r="E70" s="33">
        <f t="shared" si="10"/>
        <v>47488</v>
      </c>
      <c r="F70" s="34">
        <f t="shared" si="14"/>
        <v>5000</v>
      </c>
      <c r="G70" s="35">
        <f t="shared" si="11"/>
        <v>70000</v>
      </c>
      <c r="H70" s="11">
        <f t="shared" si="12"/>
        <v>0</v>
      </c>
      <c r="I70" s="36">
        <f t="shared" si="13"/>
        <v>0</v>
      </c>
    </row>
    <row r="71" spans="1:9" ht="15">
      <c r="A71" s="11"/>
      <c r="B71" s="11">
        <v>17</v>
      </c>
      <c r="C71" s="39">
        <v>0</v>
      </c>
      <c r="D71" s="32">
        <f t="shared" si="9"/>
        <v>0</v>
      </c>
      <c r="E71" s="33">
        <f t="shared" si="10"/>
        <v>47488</v>
      </c>
      <c r="F71" s="34">
        <f t="shared" si="14"/>
        <v>5000</v>
      </c>
      <c r="G71" s="35">
        <f t="shared" si="11"/>
        <v>75000</v>
      </c>
      <c r="H71" s="11">
        <f t="shared" si="12"/>
        <v>0</v>
      </c>
      <c r="I71" s="36">
        <f t="shared" si="13"/>
        <v>0</v>
      </c>
    </row>
    <row r="72" spans="1:9" ht="15">
      <c r="A72" s="11" t="s">
        <v>23</v>
      </c>
      <c r="B72" s="11">
        <v>18</v>
      </c>
      <c r="C72" s="39">
        <v>0.4</v>
      </c>
      <c r="D72" s="32">
        <f t="shared" si="9"/>
        <v>128</v>
      </c>
      <c r="E72" s="33">
        <f t="shared" si="10"/>
        <v>47616</v>
      </c>
      <c r="F72" s="34">
        <v>0</v>
      </c>
      <c r="G72" s="35">
        <f t="shared" si="11"/>
        <v>75000</v>
      </c>
      <c r="H72" s="11">
        <f t="shared" si="12"/>
        <v>128</v>
      </c>
      <c r="I72" s="36">
        <f t="shared" si="13"/>
        <v>128</v>
      </c>
    </row>
    <row r="73" spans="1:9" ht="15">
      <c r="A73" s="11"/>
      <c r="B73" s="11">
        <v>19</v>
      </c>
      <c r="C73" s="39">
        <v>0</v>
      </c>
      <c r="D73" s="32">
        <f t="shared" si="9"/>
        <v>0</v>
      </c>
      <c r="E73" s="33">
        <f t="shared" si="10"/>
        <v>47616</v>
      </c>
      <c r="F73" s="34">
        <f aca="true" t="shared" si="15" ref="F73:F78">$C$12</f>
        <v>5000</v>
      </c>
      <c r="G73" s="35">
        <f t="shared" si="11"/>
        <v>80000</v>
      </c>
      <c r="H73" s="11">
        <f t="shared" si="12"/>
        <v>0</v>
      </c>
      <c r="I73" s="36">
        <f t="shared" si="13"/>
        <v>0</v>
      </c>
    </row>
    <row r="74" spans="1:9" ht="15">
      <c r="A74" s="11"/>
      <c r="B74" s="11">
        <v>20</v>
      </c>
      <c r="C74" s="39">
        <v>1</v>
      </c>
      <c r="D74" s="32">
        <f t="shared" si="9"/>
        <v>320</v>
      </c>
      <c r="E74" s="33">
        <f t="shared" si="10"/>
        <v>47936</v>
      </c>
      <c r="F74" s="34">
        <f t="shared" si="15"/>
        <v>5000</v>
      </c>
      <c r="G74" s="35">
        <f t="shared" si="11"/>
        <v>85000</v>
      </c>
      <c r="H74" s="11">
        <f t="shared" si="12"/>
        <v>0</v>
      </c>
      <c r="I74" s="36">
        <f t="shared" si="13"/>
        <v>320</v>
      </c>
    </row>
    <row r="75" spans="1:9" ht="15">
      <c r="A75" s="11"/>
      <c r="B75" s="11">
        <v>21</v>
      </c>
      <c r="C75" s="39">
        <v>4.6</v>
      </c>
      <c r="D75" s="32">
        <f t="shared" si="9"/>
        <v>1472</v>
      </c>
      <c r="E75" s="33">
        <f t="shared" si="10"/>
        <v>49408</v>
      </c>
      <c r="F75" s="34">
        <f t="shared" si="15"/>
        <v>5000</v>
      </c>
      <c r="G75" s="35">
        <f t="shared" si="11"/>
        <v>90000</v>
      </c>
      <c r="H75" s="11">
        <f t="shared" si="12"/>
        <v>0</v>
      </c>
      <c r="I75" s="36">
        <f t="shared" si="13"/>
        <v>1472</v>
      </c>
    </row>
    <row r="76" spans="1:9" ht="15">
      <c r="A76" s="11"/>
      <c r="B76" s="11">
        <v>22</v>
      </c>
      <c r="C76" s="39">
        <v>0</v>
      </c>
      <c r="D76" s="32">
        <f t="shared" si="9"/>
        <v>0</v>
      </c>
      <c r="E76" s="33">
        <f t="shared" si="10"/>
        <v>49408</v>
      </c>
      <c r="F76" s="34">
        <f t="shared" si="15"/>
        <v>5000</v>
      </c>
      <c r="G76" s="35">
        <f t="shared" si="11"/>
        <v>95000</v>
      </c>
      <c r="H76" s="11">
        <f t="shared" si="12"/>
        <v>0</v>
      </c>
      <c r="I76" s="36">
        <f t="shared" si="13"/>
        <v>0</v>
      </c>
    </row>
    <row r="77" spans="1:9" ht="15">
      <c r="A77" s="11"/>
      <c r="B77" s="11">
        <v>23</v>
      </c>
      <c r="C77" s="39">
        <v>0</v>
      </c>
      <c r="D77" s="32">
        <f t="shared" si="9"/>
        <v>0</v>
      </c>
      <c r="E77" s="33">
        <f t="shared" si="10"/>
        <v>49408</v>
      </c>
      <c r="F77" s="34">
        <f t="shared" si="15"/>
        <v>5000</v>
      </c>
      <c r="G77" s="35">
        <f t="shared" si="11"/>
        <v>100000</v>
      </c>
      <c r="H77" s="11">
        <f t="shared" si="12"/>
        <v>0</v>
      </c>
      <c r="I77" s="36">
        <f t="shared" si="13"/>
        <v>0</v>
      </c>
    </row>
    <row r="78" spans="1:9" ht="15">
      <c r="A78" s="11"/>
      <c r="B78" s="11">
        <v>24</v>
      </c>
      <c r="C78" s="39">
        <v>0</v>
      </c>
      <c r="D78" s="32">
        <f t="shared" si="9"/>
        <v>0</v>
      </c>
      <c r="E78" s="33">
        <f t="shared" si="10"/>
        <v>49408</v>
      </c>
      <c r="F78" s="34">
        <f t="shared" si="15"/>
        <v>5000</v>
      </c>
      <c r="G78" s="35">
        <f t="shared" si="11"/>
        <v>105000</v>
      </c>
      <c r="H78" s="11">
        <f t="shared" si="12"/>
        <v>0</v>
      </c>
      <c r="I78" s="36">
        <f t="shared" si="13"/>
        <v>0</v>
      </c>
    </row>
    <row r="79" spans="1:9" ht="15">
      <c r="A79" s="11" t="s">
        <v>23</v>
      </c>
      <c r="B79" s="11">
        <v>25</v>
      </c>
      <c r="C79" s="39">
        <v>0</v>
      </c>
      <c r="D79" s="32">
        <f t="shared" si="9"/>
        <v>0</v>
      </c>
      <c r="E79" s="33">
        <f t="shared" si="10"/>
        <v>49408</v>
      </c>
      <c r="F79" s="34">
        <v>0</v>
      </c>
      <c r="G79" s="35">
        <f t="shared" si="11"/>
        <v>105000</v>
      </c>
      <c r="H79" s="11">
        <f t="shared" si="12"/>
        <v>0</v>
      </c>
      <c r="I79" s="36">
        <f t="shared" si="13"/>
        <v>0</v>
      </c>
    </row>
    <row r="80" spans="1:9" ht="15">
      <c r="A80" s="11"/>
      <c r="B80" s="11">
        <v>26</v>
      </c>
      <c r="C80" s="39">
        <v>0</v>
      </c>
      <c r="D80" s="32">
        <f t="shared" si="9"/>
        <v>0</v>
      </c>
      <c r="E80" s="33">
        <f t="shared" si="10"/>
        <v>49408</v>
      </c>
      <c r="F80" s="34">
        <f>$C$12</f>
        <v>5000</v>
      </c>
      <c r="G80" s="35">
        <f t="shared" si="11"/>
        <v>110000</v>
      </c>
      <c r="H80" s="11">
        <f t="shared" si="12"/>
        <v>0</v>
      </c>
      <c r="I80" s="36">
        <f t="shared" si="13"/>
        <v>0</v>
      </c>
    </row>
    <row r="81" spans="1:9" ht="15">
      <c r="A81" s="11"/>
      <c r="B81" s="11">
        <v>27</v>
      </c>
      <c r="C81" s="39">
        <v>0</v>
      </c>
      <c r="D81" s="32">
        <f t="shared" si="9"/>
        <v>0</v>
      </c>
      <c r="E81" s="33">
        <f t="shared" si="10"/>
        <v>49408</v>
      </c>
      <c r="F81" s="34">
        <f>$C$12</f>
        <v>5000</v>
      </c>
      <c r="G81" s="35">
        <f t="shared" si="11"/>
        <v>115000</v>
      </c>
      <c r="H81" s="11">
        <f t="shared" si="12"/>
        <v>0</v>
      </c>
      <c r="I81" s="36">
        <f t="shared" si="13"/>
        <v>0</v>
      </c>
    </row>
    <row r="82" spans="1:9" ht="15">
      <c r="A82" s="11"/>
      <c r="B82" s="11">
        <v>28</v>
      </c>
      <c r="C82" s="39">
        <v>0</v>
      </c>
      <c r="D82" s="32">
        <f t="shared" si="9"/>
        <v>0</v>
      </c>
      <c r="E82" s="33">
        <f t="shared" si="10"/>
        <v>49408</v>
      </c>
      <c r="F82" s="34">
        <f>$C$12</f>
        <v>5000</v>
      </c>
      <c r="G82" s="35">
        <f t="shared" si="11"/>
        <v>120000</v>
      </c>
      <c r="H82" s="11">
        <f t="shared" si="12"/>
        <v>0</v>
      </c>
      <c r="I82" s="36">
        <f t="shared" si="13"/>
        <v>0</v>
      </c>
    </row>
    <row r="83" spans="1:9" ht="15">
      <c r="A83" s="11"/>
      <c r="B83" s="11">
        <v>29</v>
      </c>
      <c r="C83" s="39">
        <v>16.2</v>
      </c>
      <c r="D83" s="32">
        <f t="shared" si="9"/>
        <v>5184</v>
      </c>
      <c r="E83" s="33">
        <f t="shared" si="10"/>
        <v>54592</v>
      </c>
      <c r="F83" s="34">
        <f>$C$12</f>
        <v>5000</v>
      </c>
      <c r="G83" s="35">
        <f t="shared" si="11"/>
        <v>125000</v>
      </c>
      <c r="H83" s="11">
        <f t="shared" si="12"/>
        <v>184</v>
      </c>
      <c r="I83" s="36">
        <f t="shared" si="13"/>
        <v>5184</v>
      </c>
    </row>
    <row r="84" spans="1:9" ht="15">
      <c r="A84" s="11"/>
      <c r="B84" s="11">
        <v>30</v>
      </c>
      <c r="C84" s="39">
        <v>10.4</v>
      </c>
      <c r="D84" s="32">
        <f t="shared" si="9"/>
        <v>3328</v>
      </c>
      <c r="E84" s="33">
        <f t="shared" si="10"/>
        <v>57920</v>
      </c>
      <c r="F84" s="34">
        <f>$C$12</f>
        <v>5000</v>
      </c>
      <c r="G84" s="35">
        <f t="shared" si="11"/>
        <v>130000</v>
      </c>
      <c r="H84" s="11">
        <f t="shared" si="12"/>
        <v>0</v>
      </c>
      <c r="I84" s="36">
        <f t="shared" si="13"/>
        <v>3328</v>
      </c>
    </row>
    <row r="85" spans="1:9" ht="15">
      <c r="A85" s="11"/>
      <c r="B85" s="11"/>
      <c r="C85" s="37">
        <f>SUM(C55:C84)</f>
        <v>181</v>
      </c>
      <c r="D85" s="32">
        <f>SUM(D55:D84)</f>
        <v>57920</v>
      </c>
      <c r="E85" s="33"/>
      <c r="F85" s="35">
        <f>SUM(F55:F84)</f>
        <v>130000</v>
      </c>
      <c r="G85" s="35"/>
      <c r="H85" s="11"/>
      <c r="I85" s="33">
        <f>SUM(I55:I84)</f>
        <v>51728</v>
      </c>
    </row>
    <row r="86" spans="1:9" ht="1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5">
      <c r="A89" s="12" t="s">
        <v>20</v>
      </c>
      <c r="B89" s="12"/>
      <c r="C89" s="12"/>
      <c r="D89" s="12"/>
      <c r="E89" s="12"/>
      <c r="F89" s="12"/>
      <c r="G89" s="12"/>
      <c r="H89" s="12"/>
      <c r="I89" s="40">
        <f>I85+I49</f>
        <v>109672</v>
      </c>
    </row>
    <row r="90" spans="1:9" ht="15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5">
      <c r="A91" s="12" t="s">
        <v>24</v>
      </c>
      <c r="B91" s="12"/>
      <c r="C91" s="12"/>
      <c r="D91" s="12"/>
      <c r="E91" s="12"/>
      <c r="F91" s="12"/>
      <c r="G91" s="12"/>
      <c r="H91" s="12"/>
      <c r="I91" s="45">
        <f>(C85+C49)*C6*C14*C15</f>
        <v>131296</v>
      </c>
    </row>
    <row r="92" spans="1:9" ht="15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5">
      <c r="A93" s="12" t="s">
        <v>25</v>
      </c>
      <c r="B93" s="12"/>
      <c r="C93" s="12"/>
      <c r="D93" s="12"/>
      <c r="E93" s="12"/>
      <c r="F93" s="12"/>
      <c r="G93" s="12"/>
      <c r="H93" s="12"/>
      <c r="I93" s="46">
        <f>I91-I89</f>
        <v>21624</v>
      </c>
    </row>
  </sheetData>
  <mergeCells count="2">
    <mergeCell ref="A10:B10"/>
    <mergeCell ref="A12:B12"/>
  </mergeCells>
  <printOptions/>
  <pageMargins left="0.6692913385826772" right="0.5511811023622047" top="0.3937007874015748" bottom="0.2755905511811024" header="0.2755905511811024" footer="0.2755905511811024"/>
  <pageSetup horizontalDpi="600" verticalDpi="600" orientation="portrait" paperSize="8" scale="90" r:id="rId1"/>
  <colBreaks count="1" manualBreakCount="1">
    <brk id="8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terims</dc:creator>
  <cp:keywords/>
  <dc:description/>
  <cp:lastModifiedBy>Rashmi</cp:lastModifiedBy>
  <cp:lastPrinted>2006-02-03T08:14:28Z</cp:lastPrinted>
  <dcterms:created xsi:type="dcterms:W3CDTF">2001-01-24T17:37:48Z</dcterms:created>
  <dcterms:modified xsi:type="dcterms:W3CDTF">2008-12-03T14:46:36Z</dcterms:modified>
  <cp:category/>
  <cp:version/>
  <cp:contentType/>
  <cp:contentStatus/>
</cp:coreProperties>
</file>